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45" windowWidth="11340" windowHeight="5265"/>
  </bookViews>
  <sheets>
    <sheet name="COMPUTATIONS" sheetId="1" r:id="rId1"/>
    <sheet name="FIGURES" sheetId="3" r:id="rId2"/>
  </sheets>
  <definedNames>
    <definedName name="_xlnm.Print_Area" localSheetId="0">COMPUTATIONS!$A$1:$J$50</definedName>
  </definedNames>
  <calcPr calcId="125725"/>
</workbook>
</file>

<file path=xl/calcChain.xml><?xml version="1.0" encoding="utf-8"?>
<calcChain xmlns="http://schemas.openxmlformats.org/spreadsheetml/2006/main">
  <c r="G15" i="1"/>
  <c r="D31" s="1"/>
  <c r="E31" s="1"/>
  <c r="H15"/>
  <c r="C31"/>
  <c r="G31"/>
  <c r="C30"/>
  <c r="G30"/>
  <c r="C29"/>
  <c r="G29"/>
  <c r="F31" l="1"/>
  <c r="H31" s="1"/>
  <c r="I31" s="1"/>
  <c r="J31"/>
  <c r="D30"/>
  <c r="E30" s="1"/>
  <c r="D29"/>
  <c r="E29" s="1"/>
  <c r="J30" l="1"/>
  <c r="F30"/>
  <c r="H30" s="1"/>
  <c r="I30" s="1"/>
  <c r="J29"/>
  <c r="F29"/>
  <c r="H29" s="1"/>
  <c r="I29" s="1"/>
</calcChain>
</file>

<file path=xl/sharedStrings.xml><?xml version="1.0" encoding="utf-8"?>
<sst xmlns="http://schemas.openxmlformats.org/spreadsheetml/2006/main" count="122" uniqueCount="95">
  <si>
    <t>H</t>
  </si>
  <si>
    <t>W</t>
  </si>
  <si>
    <t>Voutlet</t>
  </si>
  <si>
    <t>OUTLET</t>
  </si>
  <si>
    <t>DEPTH</t>
  </si>
  <si>
    <t>non rectangles:  Ye = (A/2)^ 0.5</t>
  </si>
  <si>
    <t>see note 1</t>
  </si>
  <si>
    <t>see note2</t>
  </si>
  <si>
    <t>V= Q/A where A is the wetted area at brink of culvert</t>
  </si>
  <si>
    <t>where A is the wetted area at brink of culvert</t>
  </si>
  <si>
    <t>D50/Ye</t>
  </si>
  <si>
    <t>see note3</t>
  </si>
  <si>
    <t>TAILWATER</t>
  </si>
  <si>
    <t>FROUDE#</t>
  </si>
  <si>
    <t xml:space="preserve">Fr </t>
  </si>
  <si>
    <t>RIPRAP</t>
  </si>
  <si>
    <t>CLASS 1</t>
  </si>
  <si>
    <t>CLASS 2</t>
  </si>
  <si>
    <t>CLASS 3</t>
  </si>
  <si>
    <t>Hs</t>
  </si>
  <si>
    <t>LENGTH</t>
  </si>
  <si>
    <t xml:space="preserve"> </t>
  </si>
  <si>
    <t>TABLE 1 - INPUT DATA</t>
  </si>
  <si>
    <t>For best results,TW/Ye &lt; 0.75</t>
  </si>
  <si>
    <t>HEIGHT</t>
  </si>
  <si>
    <t>WIDTH</t>
  </si>
  <si>
    <t>BASIN</t>
  </si>
  <si>
    <t>RIPRAP CULVERT OUTLET BASIN - SEE FHWA HEC 14, CHAPTER 11</t>
  </si>
  <si>
    <t>ft</t>
  </si>
  <si>
    <t xml:space="preserve">CULVERT </t>
  </si>
  <si>
    <t>CULVERT</t>
  </si>
  <si>
    <t>fps</t>
  </si>
  <si>
    <t xml:space="preserve">Ye </t>
  </si>
  <si>
    <t>box culverts: Ye = culvert outlet (brink) depth</t>
  </si>
  <si>
    <t>D50 (FT.)</t>
  </si>
  <si>
    <t>SCOUR</t>
  </si>
  <si>
    <t>L= 10Hs</t>
  </si>
  <si>
    <t>METHOD 1</t>
  </si>
  <si>
    <t>METHOD 2</t>
  </si>
  <si>
    <t>SEE NOTE 1</t>
  </si>
  <si>
    <t xml:space="preserve">Hs/Ye = </t>
  </si>
  <si>
    <t>Fr *(1/(D50/Ye))^0.54-1.5</t>
  </si>
  <si>
    <t>GOVERNING</t>
  </si>
  <si>
    <t>NOTE 2</t>
  </si>
  <si>
    <t>SINGLE CULVERTS</t>
  </si>
  <si>
    <t>WHERE</t>
  </si>
  <si>
    <t>W = CULVERT WIDTH OF SINGLE CULVERT</t>
  </si>
  <si>
    <t>N = NUMBER OF BARRELS</t>
  </si>
  <si>
    <t>S = SPACING BETWEEN CULVERTS</t>
  </si>
  <si>
    <t>W =</t>
  </si>
  <si>
    <t>N =</t>
  </si>
  <si>
    <t>S =</t>
  </si>
  <si>
    <t xml:space="preserve"> L</t>
  </si>
  <si>
    <t>BOX CULVERTS: W = BOX WIDTH</t>
  </si>
  <si>
    <t>ROUND/ OVAL PIPES: W = DIAMETER OR HORIZONTAL DIMENSION</t>
  </si>
  <si>
    <t>WHERE F = FREEBOARD</t>
  </si>
  <si>
    <t>Y2</t>
  </si>
  <si>
    <t>L= 3W</t>
  </si>
  <si>
    <t>MULTIPLE CULVERTS:W=W of SINGLE CULVERT</t>
  </si>
  <si>
    <t>DETERMINE W AS FOLLOWS:</t>
  </si>
  <si>
    <t>SEE NOTE 2</t>
  </si>
  <si>
    <t>SEE NOTE 3</t>
  </si>
  <si>
    <t>CULVERT WIDTH (W)</t>
  </si>
  <si>
    <t>NOTE 1 SCOUR DEPTH TO BRINK DEPTH RATIO</t>
  </si>
  <si>
    <r>
      <t>H</t>
    </r>
    <r>
      <rPr>
        <vertAlign val="subscript"/>
        <sz val="8"/>
        <rFont val="Arial"/>
        <family val="2"/>
      </rPr>
      <t>S</t>
    </r>
    <r>
      <rPr>
        <sz val="8"/>
        <rFont val="Arial"/>
      </rPr>
      <t>/Ye</t>
    </r>
  </si>
  <si>
    <r>
      <t>BASIN WIDTH =W</t>
    </r>
    <r>
      <rPr>
        <vertAlign val="subscript"/>
        <sz val="10"/>
        <rFont val="Arial"/>
        <family val="2"/>
      </rPr>
      <t>B</t>
    </r>
  </si>
  <si>
    <t>L = BASIN LENGTH</t>
  </si>
  <si>
    <r>
      <t>H</t>
    </r>
    <r>
      <rPr>
        <vertAlign val="subscript"/>
        <sz val="10"/>
        <rFont val="Arial"/>
        <family val="2"/>
      </rPr>
      <t xml:space="preserve">S </t>
    </r>
    <r>
      <rPr>
        <sz val="10"/>
        <rFont val="Arial"/>
      </rPr>
      <t>= SCOUR DEPTH</t>
    </r>
  </si>
  <si>
    <t>WB</t>
  </si>
  <si>
    <t>FILL IN VALUES OF W, N AND S BELOW</t>
  </si>
  <si>
    <t>Directions for user:  Fill in the appropriate values for the cells with a yellow background.</t>
  </si>
  <si>
    <t>TW/Ye</t>
  </si>
  <si>
    <t>RATIO</t>
  </si>
  <si>
    <t>The spreadsheet will then calculate the recommended dimensions for the riprap</t>
  </si>
  <si>
    <t>NOTES</t>
  </si>
  <si>
    <t>FB =</t>
  </si>
  <si>
    <t xml:space="preserve">FB = BASIN FREEBOARD </t>
  </si>
  <si>
    <t xml:space="preserve">TABLE 2 COMPUTATION OF BASIN LENGTH AND WIDTH </t>
  </si>
  <si>
    <r>
      <t>NOTE 3 BASIN WIDTH (W</t>
    </r>
    <r>
      <rPr>
        <b/>
        <vertAlign val="subscript"/>
        <sz val="10"/>
        <rFont val="Arial"/>
        <family val="2"/>
      </rPr>
      <t>B</t>
    </r>
    <r>
      <rPr>
        <b/>
        <sz val="10"/>
        <rFont val="Arial"/>
        <family val="2"/>
      </rPr>
      <t>) CALCULATIONS</t>
    </r>
  </si>
  <si>
    <t>SEE NOTE 4</t>
  </si>
  <si>
    <t xml:space="preserve">NOTE 4 </t>
  </si>
  <si>
    <t>BEST RESULTS WITH ENERGY DISSIPATION</t>
  </si>
  <si>
    <t xml:space="preserve">ARE ACHIEVED WITH A PRE-FORMED SCOUR </t>
  </si>
  <si>
    <t>VALUE OF TWO OR MORE TIMES THE D50</t>
  </si>
  <si>
    <t>FHWA CRITERIA MODIFIED BY SHA, JANUARY 25, 2005</t>
  </si>
  <si>
    <t xml:space="preserve">HOLE HAVING A DEPTH (Hs + Hd) EQUAL TO A </t>
  </si>
  <si>
    <r>
      <t xml:space="preserve"> =N*W+(N-1)*S+2*(L/3+2*Y</t>
    </r>
    <r>
      <rPr>
        <vertAlign val="subscript"/>
        <sz val="10"/>
        <rFont val="Arial"/>
        <family val="2"/>
      </rPr>
      <t>2</t>
    </r>
    <r>
      <rPr>
        <sz val="10"/>
        <rFont val="Arial"/>
      </rPr>
      <t xml:space="preserve"> +2*FB)</t>
    </r>
  </si>
  <si>
    <t>DEPRESSION</t>
  </si>
  <si>
    <t>Hd</t>
  </si>
  <si>
    <t>see note 4</t>
  </si>
  <si>
    <t>Hd = culvert depression below streambed</t>
  </si>
  <si>
    <t>ft.</t>
  </si>
  <si>
    <t>(Hs+Hd)/D50</t>
  </si>
  <si>
    <t>RIPRAP SIZE ((Hs+Hd)/D50 =&gt;2)</t>
  </si>
  <si>
    <t>basin at the culvert outlet.  Refer to the Figures Spreadsheet for Definition of Values</t>
  </si>
</sst>
</file>

<file path=xl/styles.xml><?xml version="1.0" encoding="utf-8"?>
<styleSheet xmlns="http://schemas.openxmlformats.org/spreadsheetml/2006/main">
  <numFmts count="2">
    <numFmt numFmtId="166" formatCode="0.000"/>
    <numFmt numFmtId="167" formatCode="0.0"/>
  </numFmts>
  <fonts count="22">
    <font>
      <sz val="10"/>
      <name val="Arial"/>
    </font>
    <font>
      <sz val="10"/>
      <name val="Arial"/>
    </font>
    <font>
      <sz val="8"/>
      <name val="Arial"/>
    </font>
    <font>
      <sz val="9"/>
      <name val="Arial"/>
    </font>
    <font>
      <b/>
      <sz val="10"/>
      <name val="Arial"/>
      <family val="2"/>
    </font>
    <font>
      <sz val="10"/>
      <color indexed="12"/>
      <name val="Arial"/>
    </font>
    <font>
      <b/>
      <sz val="11"/>
      <name val="Arial"/>
      <family val="2"/>
    </font>
    <font>
      <sz val="9"/>
      <name val="Arial"/>
      <family val="2"/>
    </font>
    <font>
      <sz val="8"/>
      <name val="Arial"/>
      <family val="2"/>
    </font>
    <font>
      <sz val="10"/>
      <name val="Arial"/>
    </font>
    <font>
      <b/>
      <sz val="8"/>
      <name val="Arial"/>
    </font>
    <font>
      <sz val="10"/>
      <name val="Arial"/>
    </font>
    <font>
      <b/>
      <sz val="10"/>
      <name val="Arial"/>
    </font>
    <font>
      <sz val="10"/>
      <name val="Arial"/>
    </font>
    <font>
      <b/>
      <sz val="9"/>
      <name val="Arial"/>
    </font>
    <font>
      <sz val="10"/>
      <name val="Arial"/>
    </font>
    <font>
      <u/>
      <sz val="10"/>
      <name val="Arial"/>
      <family val="2"/>
    </font>
    <font>
      <vertAlign val="subscript"/>
      <sz val="10"/>
      <name val="Arial"/>
      <family val="2"/>
    </font>
    <font>
      <b/>
      <vertAlign val="subscript"/>
      <sz val="10"/>
      <name val="Arial"/>
      <family val="2"/>
    </font>
    <font>
      <vertAlign val="subscript"/>
      <sz val="8"/>
      <name val="Arial"/>
      <family val="2"/>
    </font>
    <font>
      <sz val="10"/>
      <name val="Arial"/>
      <family val="2"/>
    </font>
    <font>
      <b/>
      <sz val="9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11">
    <border>
      <left/>
      <right/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</borders>
  <cellStyleXfs count="1">
    <xf numFmtId="0" fontId="0" fillId="0" borderId="0"/>
  </cellStyleXfs>
  <cellXfs count="97">
    <xf numFmtId="0" fontId="0" fillId="0" borderId="0" xfId="0"/>
    <xf numFmtId="0" fontId="4" fillId="0" borderId="0" xfId="0" applyFont="1"/>
    <xf numFmtId="2" fontId="0" fillId="0" borderId="0" xfId="0" applyNumberFormat="1"/>
    <xf numFmtId="167" fontId="0" fillId="0" borderId="0" xfId="0" applyNumberFormat="1"/>
    <xf numFmtId="0" fontId="1" fillId="0" borderId="0" xfId="0" applyFont="1"/>
    <xf numFmtId="0" fontId="5" fillId="0" borderId="0" xfId="0" applyFont="1"/>
    <xf numFmtId="0" fontId="6" fillId="0" borderId="0" xfId="0" applyFont="1"/>
    <xf numFmtId="0" fontId="0" fillId="0" borderId="1" xfId="0" applyBorder="1"/>
    <xf numFmtId="0" fontId="0" fillId="0" borderId="0" xfId="0" applyBorder="1"/>
    <xf numFmtId="0" fontId="0" fillId="0" borderId="2" xfId="0" applyBorder="1"/>
    <xf numFmtId="2" fontId="0" fillId="0" borderId="0" xfId="0" applyNumberFormat="1" applyBorder="1"/>
    <xf numFmtId="0" fontId="0" fillId="0" borderId="3" xfId="0" applyBorder="1"/>
    <xf numFmtId="167" fontId="0" fillId="0" borderId="0" xfId="0" applyNumberFormat="1" applyBorder="1"/>
    <xf numFmtId="167" fontId="0" fillId="0" borderId="3" xfId="0" applyNumberFormat="1" applyBorder="1"/>
    <xf numFmtId="0" fontId="5" fillId="0" borderId="0" xfId="0" applyFont="1" applyBorder="1"/>
    <xf numFmtId="0" fontId="2" fillId="0" borderId="0" xfId="0" applyFont="1" applyBorder="1"/>
    <xf numFmtId="0" fontId="11" fillId="0" borderId="0" xfId="0" applyFont="1" applyBorder="1"/>
    <xf numFmtId="0" fontId="13" fillId="0" borderId="0" xfId="0" applyFont="1" applyBorder="1"/>
    <xf numFmtId="1" fontId="13" fillId="0" borderId="0" xfId="0" applyNumberFormat="1" applyFont="1" applyBorder="1"/>
    <xf numFmtId="0" fontId="7" fillId="0" borderId="0" xfId="0" applyFont="1" applyBorder="1"/>
    <xf numFmtId="0" fontId="1" fillId="0" borderId="0" xfId="0" applyFont="1" applyFill="1" applyBorder="1"/>
    <xf numFmtId="0" fontId="4" fillId="0" borderId="3" xfId="0" applyFont="1" applyBorder="1"/>
    <xf numFmtId="0" fontId="0" fillId="0" borderId="0" xfId="0" applyFill="1" applyBorder="1"/>
    <xf numFmtId="0" fontId="3" fillId="0" borderId="0" xfId="0" applyFont="1" applyBorder="1"/>
    <xf numFmtId="0" fontId="0" fillId="0" borderId="0" xfId="0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" fontId="12" fillId="0" borderId="0" xfId="0" applyNumberFormat="1" applyFont="1" applyBorder="1"/>
    <xf numFmtId="0" fontId="14" fillId="0" borderId="0" xfId="0" applyFont="1" applyBorder="1"/>
    <xf numFmtId="0" fontId="0" fillId="0" borderId="0" xfId="0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1" fontId="13" fillId="0" borderId="0" xfId="0" applyNumberFormat="1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166" fontId="0" fillId="0" borderId="0" xfId="0" applyNumberFormat="1" applyBorder="1"/>
    <xf numFmtId="0" fontId="2" fillId="0" borderId="4" xfId="0" applyFont="1" applyBorder="1"/>
    <xf numFmtId="0" fontId="2" fillId="0" borderId="0" xfId="0" applyFont="1"/>
    <xf numFmtId="0" fontId="2" fillId="0" borderId="0" xfId="0" applyFont="1" applyFill="1" applyBorder="1"/>
    <xf numFmtId="0" fontId="16" fillId="0" borderId="0" xfId="0" applyFont="1"/>
    <xf numFmtId="0" fontId="16" fillId="0" borderId="0" xfId="0" applyFont="1" applyFill="1" applyBorder="1"/>
    <xf numFmtId="0" fontId="9" fillId="0" borderId="0" xfId="0" applyFont="1" applyBorder="1"/>
    <xf numFmtId="0" fontId="10" fillId="0" borderId="0" xfId="0" applyFont="1" applyBorder="1" applyAlignment="1">
      <alignment horizontal="center"/>
    </xf>
    <xf numFmtId="1" fontId="12" fillId="0" borderId="0" xfId="0" applyNumberFormat="1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1" fontId="12" fillId="0" borderId="0" xfId="0" applyNumberFormat="1" applyFont="1" applyBorder="1" applyAlignment="1">
      <alignment horizontal="left"/>
    </xf>
    <xf numFmtId="0" fontId="1" fillId="0" borderId="0" xfId="0" applyFont="1" applyBorder="1"/>
    <xf numFmtId="1" fontId="0" fillId="0" borderId="0" xfId="0" applyNumberFormat="1" applyAlignment="1">
      <alignment horizontal="left"/>
    </xf>
    <xf numFmtId="0" fontId="13" fillId="0" borderId="1" xfId="0" applyFont="1" applyBorder="1" applyAlignment="1">
      <alignment horizontal="left"/>
    </xf>
    <xf numFmtId="2" fontId="0" fillId="0" borderId="0" xfId="0" applyNumberFormat="1" applyBorder="1" applyAlignment="1">
      <alignment horizontal="center"/>
    </xf>
    <xf numFmtId="1" fontId="0" fillId="0" borderId="0" xfId="0" applyNumberFormat="1"/>
    <xf numFmtId="0" fontId="4" fillId="0" borderId="0" xfId="0" applyFont="1" applyFill="1" applyBorder="1"/>
    <xf numFmtId="0" fontId="4" fillId="0" borderId="0" xfId="0" applyFont="1" applyBorder="1"/>
    <xf numFmtId="0" fontId="20" fillId="0" borderId="0" xfId="0" applyFont="1" applyAlignment="1">
      <alignment horizontal="left"/>
    </xf>
    <xf numFmtId="0" fontId="4" fillId="0" borderId="1" xfId="0" applyFont="1" applyBorder="1" applyAlignment="1">
      <alignment horizontal="left"/>
    </xf>
    <xf numFmtId="0" fontId="4" fillId="0" borderId="0" xfId="0" applyFont="1" applyAlignment="1">
      <alignment horizontal="center"/>
    </xf>
    <xf numFmtId="1" fontId="5" fillId="0" borderId="0" xfId="0" applyNumberFormat="1" applyFont="1"/>
    <xf numFmtId="0" fontId="1" fillId="0" borderId="0" xfId="0" applyFont="1" applyFill="1" applyAlignment="1">
      <alignment horizontal="center"/>
    </xf>
    <xf numFmtId="0" fontId="0" fillId="2" borderId="5" xfId="0" applyFill="1" applyBorder="1"/>
    <xf numFmtId="0" fontId="0" fillId="2" borderId="6" xfId="0" applyFill="1" applyBorder="1"/>
    <xf numFmtId="0" fontId="21" fillId="0" borderId="0" xfId="0" applyFont="1"/>
    <xf numFmtId="0" fontId="7" fillId="0" borderId="0" xfId="0" applyFont="1"/>
    <xf numFmtId="0" fontId="1" fillId="0" borderId="0" xfId="0" applyFont="1" applyFill="1" applyBorder="1" applyAlignment="1">
      <alignment horizontal="center"/>
    </xf>
    <xf numFmtId="2" fontId="0" fillId="0" borderId="3" xfId="0" applyNumberFormat="1" applyBorder="1"/>
    <xf numFmtId="0" fontId="3" fillId="0" borderId="4" xfId="0" applyFont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2" fontId="3" fillId="0" borderId="3" xfId="0" applyNumberFormat="1" applyFont="1" applyBorder="1" applyAlignment="1">
      <alignment horizontal="center"/>
    </xf>
    <xf numFmtId="167" fontId="0" fillId="0" borderId="1" xfId="0" applyNumberFormat="1" applyBorder="1"/>
    <xf numFmtId="0" fontId="1" fillId="0" borderId="3" xfId="0" applyFont="1" applyBorder="1" applyAlignment="1">
      <alignment horizontal="center"/>
    </xf>
    <xf numFmtId="0" fontId="2" fillId="0" borderId="1" xfId="0" applyFont="1" applyFill="1" applyBorder="1"/>
    <xf numFmtId="0" fontId="2" fillId="0" borderId="1" xfId="0" applyFont="1" applyBorder="1"/>
    <xf numFmtId="0" fontId="2" fillId="0" borderId="7" xfId="0" applyFont="1" applyBorder="1"/>
    <xf numFmtId="0" fontId="0" fillId="0" borderId="8" xfId="0" applyFill="1" applyBorder="1"/>
    <xf numFmtId="2" fontId="0" fillId="2" borderId="6" xfId="0" applyNumberFormat="1" applyFill="1" applyBorder="1"/>
    <xf numFmtId="0" fontId="0" fillId="0" borderId="2" xfId="0" applyFill="1" applyBorder="1"/>
    <xf numFmtId="0" fontId="3" fillId="0" borderId="9" xfId="0" applyFont="1" applyFill="1" applyBorder="1" applyAlignment="1">
      <alignment horizontal="center"/>
    </xf>
    <xf numFmtId="0" fontId="2" fillId="0" borderId="4" xfId="0" applyFont="1" applyFill="1" applyBorder="1"/>
    <xf numFmtId="1" fontId="0" fillId="0" borderId="0" xfId="0" applyNumberFormat="1" applyBorder="1"/>
    <xf numFmtId="0" fontId="8" fillId="0" borderId="9" xfId="0" applyFont="1" applyBorder="1"/>
    <xf numFmtId="0" fontId="2" fillId="0" borderId="2" xfId="0" applyFont="1" applyBorder="1"/>
    <xf numFmtId="2" fontId="4" fillId="0" borderId="0" xfId="0" applyNumberFormat="1" applyFont="1" applyBorder="1"/>
    <xf numFmtId="0" fontId="0" fillId="0" borderId="0" xfId="0" applyNumberFormat="1" applyBorder="1"/>
    <xf numFmtId="2" fontId="3" fillId="0" borderId="0" xfId="0" applyNumberFormat="1" applyFont="1" applyBorder="1"/>
    <xf numFmtId="0" fontId="3" fillId="0" borderId="0" xfId="0" applyFont="1"/>
    <xf numFmtId="2" fontId="0" fillId="0" borderId="2" xfId="0" applyNumberFormat="1" applyFill="1" applyBorder="1" applyAlignment="1">
      <alignment horizontal="center"/>
    </xf>
    <xf numFmtId="2" fontId="0" fillId="0" borderId="10" xfId="0" applyNumberForma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2" fontId="3" fillId="0" borderId="10" xfId="0" applyNumberFormat="1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2" fontId="3" fillId="2" borderId="3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oleObject" Target="../embeddings/oleObject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2:O75"/>
  <sheetViews>
    <sheetView tabSelected="1" topLeftCell="A11" workbookViewId="0">
      <selection activeCell="I8" sqref="I8"/>
    </sheetView>
  </sheetViews>
  <sheetFormatPr defaultRowHeight="12.75"/>
  <cols>
    <col min="3" max="3" width="9.5703125" bestFit="1" customWidth="1"/>
    <col min="8" max="9" width="9.5703125" bestFit="1" customWidth="1"/>
    <col min="10" max="10" width="10.5703125" bestFit="1" customWidth="1"/>
  </cols>
  <sheetData>
    <row r="2" spans="1:14" ht="15">
      <c r="A2" s="6" t="s">
        <v>27</v>
      </c>
      <c r="B2" s="6"/>
      <c r="C2" s="6"/>
    </row>
    <row r="3" spans="1:14" ht="15">
      <c r="A3" s="6" t="s">
        <v>84</v>
      </c>
      <c r="B3" s="6"/>
      <c r="C3" s="6"/>
    </row>
    <row r="4" spans="1:14" ht="15">
      <c r="A4" s="6"/>
      <c r="B4" s="6"/>
      <c r="C4" s="6"/>
    </row>
    <row r="5" spans="1:14">
      <c r="A5" s="66" t="s">
        <v>70</v>
      </c>
      <c r="B5" s="66"/>
      <c r="C5" s="66"/>
      <c r="D5" s="67"/>
      <c r="E5" s="67"/>
      <c r="F5" s="67"/>
      <c r="G5" s="67"/>
      <c r="H5" s="67"/>
      <c r="I5" s="67"/>
      <c r="J5" s="67"/>
    </row>
    <row r="6" spans="1:14">
      <c r="A6" s="66" t="s">
        <v>73</v>
      </c>
      <c r="B6" s="66"/>
      <c r="C6" s="66"/>
      <c r="D6" s="67"/>
      <c r="E6" s="67"/>
      <c r="F6" s="67"/>
      <c r="G6" s="67"/>
      <c r="H6" s="67"/>
      <c r="I6" s="67"/>
      <c r="J6" s="67"/>
    </row>
    <row r="7" spans="1:14">
      <c r="A7" s="66" t="s">
        <v>94</v>
      </c>
      <c r="B7" s="67"/>
      <c r="C7" s="67"/>
      <c r="D7" s="67"/>
      <c r="E7" s="67"/>
      <c r="F7" s="67"/>
      <c r="G7" s="67"/>
      <c r="H7" s="67"/>
      <c r="I7" s="67"/>
      <c r="J7" s="67"/>
    </row>
    <row r="8" spans="1:14">
      <c r="A8" s="66"/>
      <c r="B8" s="67"/>
      <c r="C8" s="67"/>
      <c r="D8" s="67"/>
      <c r="E8" s="67"/>
      <c r="F8" s="67"/>
      <c r="G8" s="67"/>
      <c r="H8" s="67"/>
      <c r="I8" s="67"/>
      <c r="J8" s="67"/>
    </row>
    <row r="9" spans="1:14" ht="13.5" thickBot="1">
      <c r="A9" s="1" t="s">
        <v>22</v>
      </c>
      <c r="B9" s="1"/>
      <c r="G9" s="11"/>
      <c r="H9" s="8"/>
      <c r="J9" s="8"/>
      <c r="L9" t="s">
        <v>21</v>
      </c>
    </row>
    <row r="10" spans="1:14" ht="13.5" thickTop="1">
      <c r="A10" s="70" t="s">
        <v>29</v>
      </c>
      <c r="B10" s="70" t="s">
        <v>30</v>
      </c>
      <c r="C10" s="70" t="s">
        <v>2</v>
      </c>
      <c r="D10" s="70" t="s">
        <v>3</v>
      </c>
      <c r="E10" s="70" t="s">
        <v>12</v>
      </c>
      <c r="F10" s="70" t="s">
        <v>30</v>
      </c>
      <c r="G10" s="70" t="s">
        <v>3</v>
      </c>
      <c r="H10" s="82" t="s">
        <v>21</v>
      </c>
    </row>
    <row r="11" spans="1:14">
      <c r="A11" s="26" t="s">
        <v>24</v>
      </c>
      <c r="B11" s="26" t="s">
        <v>25</v>
      </c>
      <c r="C11" s="26"/>
      <c r="D11" s="26" t="s">
        <v>4</v>
      </c>
      <c r="E11" s="26" t="s">
        <v>56</v>
      </c>
      <c r="F11" s="95" t="s">
        <v>87</v>
      </c>
      <c r="G11" s="26" t="s">
        <v>13</v>
      </c>
      <c r="H11" s="93" t="s">
        <v>71</v>
      </c>
      <c r="K11" t="s">
        <v>21</v>
      </c>
    </row>
    <row r="12" spans="1:14">
      <c r="A12" s="26" t="s">
        <v>0</v>
      </c>
      <c r="B12" s="26" t="s">
        <v>1</v>
      </c>
      <c r="C12" s="26"/>
      <c r="D12" s="26" t="s">
        <v>32</v>
      </c>
      <c r="E12" s="26"/>
      <c r="F12" s="26" t="s">
        <v>88</v>
      </c>
      <c r="G12" s="26" t="s">
        <v>14</v>
      </c>
      <c r="H12" s="93" t="s">
        <v>72</v>
      </c>
    </row>
    <row r="13" spans="1:14">
      <c r="A13" s="26"/>
      <c r="B13" s="26"/>
      <c r="C13" s="26" t="s">
        <v>6</v>
      </c>
      <c r="D13" s="26" t="s">
        <v>7</v>
      </c>
      <c r="E13" s="26" t="s">
        <v>11</v>
      </c>
      <c r="F13" s="26" t="s">
        <v>89</v>
      </c>
      <c r="G13" s="26"/>
      <c r="H13" s="93"/>
    </row>
    <row r="14" spans="1:14">
      <c r="A14" s="26" t="s">
        <v>28</v>
      </c>
      <c r="B14" s="26" t="s">
        <v>28</v>
      </c>
      <c r="C14" s="26" t="s">
        <v>31</v>
      </c>
      <c r="D14" s="71" t="s">
        <v>28</v>
      </c>
      <c r="E14" s="26" t="s">
        <v>28</v>
      </c>
      <c r="F14" s="26" t="s">
        <v>91</v>
      </c>
      <c r="G14" s="23"/>
      <c r="H14" s="93"/>
      <c r="N14" t="s">
        <v>21</v>
      </c>
    </row>
    <row r="15" spans="1:14" ht="13.5" thickBot="1">
      <c r="A15" s="72">
        <v>2.25</v>
      </c>
      <c r="B15" s="72">
        <v>3.5</v>
      </c>
      <c r="C15" s="72">
        <v>12</v>
      </c>
      <c r="D15" s="72">
        <v>2.25</v>
      </c>
      <c r="E15" s="72">
        <v>2.16</v>
      </c>
      <c r="F15" s="96">
        <v>2</v>
      </c>
      <c r="G15" s="73">
        <f>C15/(32.2*D15)^0.5</f>
        <v>1.4098147537004828</v>
      </c>
      <c r="H15" s="94">
        <f>E15/D15</f>
        <v>0.96000000000000008</v>
      </c>
      <c r="M15" t="s">
        <v>21</v>
      </c>
    </row>
    <row r="16" spans="1:14" ht="13.5" thickTop="1">
      <c r="A16" s="68"/>
      <c r="B16" s="68"/>
      <c r="C16" s="68"/>
      <c r="D16" s="68"/>
      <c r="E16" s="68"/>
      <c r="F16" s="55"/>
      <c r="G16" s="10"/>
      <c r="H16" s="8"/>
    </row>
    <row r="17" spans="1:12">
      <c r="A17" t="s">
        <v>74</v>
      </c>
      <c r="B17">
        <v>1</v>
      </c>
      <c r="C17" t="s">
        <v>8</v>
      </c>
      <c r="K17" t="s">
        <v>21</v>
      </c>
    </row>
    <row r="18" spans="1:12">
      <c r="B18">
        <v>2</v>
      </c>
      <c r="C18" t="s">
        <v>33</v>
      </c>
    </row>
    <row r="19" spans="1:12">
      <c r="C19" t="s">
        <v>5</v>
      </c>
      <c r="G19" t="s">
        <v>21</v>
      </c>
    </row>
    <row r="20" spans="1:12">
      <c r="C20" t="s">
        <v>9</v>
      </c>
    </row>
    <row r="21" spans="1:12">
      <c r="B21">
        <v>3</v>
      </c>
      <c r="C21" t="s">
        <v>23</v>
      </c>
      <c r="J21" t="s">
        <v>21</v>
      </c>
      <c r="K21" t="s">
        <v>21</v>
      </c>
    </row>
    <row r="22" spans="1:12">
      <c r="B22">
        <v>4</v>
      </c>
      <c r="C22" t="s">
        <v>90</v>
      </c>
    </row>
    <row r="23" spans="1:12" ht="13.5" thickBot="1">
      <c r="A23" s="21" t="s">
        <v>77</v>
      </c>
      <c r="B23" s="11"/>
      <c r="H23" s="11"/>
      <c r="I23" s="11"/>
      <c r="J23" s="11"/>
    </row>
    <row r="24" spans="1:12" ht="13.5" thickTop="1">
      <c r="A24" s="78" t="s">
        <v>15</v>
      </c>
      <c r="B24" s="40" t="s">
        <v>34</v>
      </c>
      <c r="C24" s="39" t="s">
        <v>10</v>
      </c>
      <c r="D24" s="39" t="s">
        <v>64</v>
      </c>
      <c r="E24" s="39" t="s">
        <v>19</v>
      </c>
      <c r="F24" s="39" t="s">
        <v>20</v>
      </c>
      <c r="G24" s="39" t="s">
        <v>20</v>
      </c>
      <c r="H24" s="41" t="s">
        <v>42</v>
      </c>
      <c r="I24" s="83" t="s">
        <v>26</v>
      </c>
      <c r="J24" s="85" t="s">
        <v>92</v>
      </c>
    </row>
    <row r="25" spans="1:12">
      <c r="A25" s="77"/>
      <c r="B25" s="40"/>
      <c r="C25" s="15"/>
      <c r="D25" s="41" t="s">
        <v>39</v>
      </c>
      <c r="E25" s="15" t="s">
        <v>35</v>
      </c>
      <c r="F25" s="40" t="s">
        <v>37</v>
      </c>
      <c r="G25" s="15" t="s">
        <v>38</v>
      </c>
      <c r="H25" s="41" t="s">
        <v>20</v>
      </c>
      <c r="I25" s="41" t="s">
        <v>25</v>
      </c>
      <c r="J25" s="9"/>
    </row>
    <row r="26" spans="1:12">
      <c r="A26" s="76"/>
      <c r="B26" s="40"/>
      <c r="C26" s="15"/>
      <c r="D26" s="15"/>
      <c r="E26" s="15" t="s">
        <v>4</v>
      </c>
      <c r="F26" s="15" t="s">
        <v>36</v>
      </c>
      <c r="G26" s="15" t="s">
        <v>57</v>
      </c>
      <c r="H26" s="41" t="s">
        <v>52</v>
      </c>
      <c r="I26" s="41" t="s">
        <v>68</v>
      </c>
      <c r="J26" s="9"/>
    </row>
    <row r="27" spans="1:12">
      <c r="A27" s="76"/>
      <c r="B27" s="40"/>
      <c r="C27" s="15"/>
      <c r="D27" s="15"/>
      <c r="E27" s="15"/>
      <c r="F27" s="15"/>
      <c r="G27" s="41" t="s">
        <v>60</v>
      </c>
      <c r="I27" s="41" t="s">
        <v>61</v>
      </c>
      <c r="J27" s="86" t="s">
        <v>79</v>
      </c>
    </row>
    <row r="28" spans="1:12">
      <c r="A28" s="76"/>
      <c r="B28" s="40"/>
      <c r="C28" s="8"/>
      <c r="D28" s="38"/>
      <c r="E28" s="10"/>
      <c r="F28" s="12"/>
      <c r="G28" s="10"/>
      <c r="H28" s="56"/>
      <c r="I28" s="84"/>
      <c r="J28" s="81" t="s">
        <v>21</v>
      </c>
      <c r="L28" t="s">
        <v>21</v>
      </c>
    </row>
    <row r="29" spans="1:12">
      <c r="A29" s="7" t="s">
        <v>16</v>
      </c>
      <c r="B29" s="25">
        <v>0.79</v>
      </c>
      <c r="C29" s="10">
        <f>B29/D15</f>
        <v>0.35111111111111115</v>
      </c>
      <c r="D29" s="10">
        <f>-1.5 +G15*(1/C29)^0.54</f>
        <v>0.98097267826989398</v>
      </c>
      <c r="E29" s="10">
        <f>D29*D15</f>
        <v>2.2071885261072612</v>
      </c>
      <c r="F29" s="12">
        <f>10*E29</f>
        <v>22.071885261072612</v>
      </c>
      <c r="G29" s="10">
        <f>3*H45</f>
        <v>10.5</v>
      </c>
      <c r="H29" s="3">
        <f>IF(F29&gt;=G29,F29,G29)</f>
        <v>22.071885261072612</v>
      </c>
      <c r="I29" s="12">
        <f>H46*H45+(H46-1)*H47+2*(H29/3+2*E15+2*H48)</f>
        <v>33.354590174048411</v>
      </c>
      <c r="J29" s="91">
        <f>(E29+F15)/B29</f>
        <v>5.3255550963383049</v>
      </c>
      <c r="K29" t="s">
        <v>21</v>
      </c>
      <c r="L29" s="8"/>
    </row>
    <row r="30" spans="1:12">
      <c r="A30" s="7" t="s">
        <v>17</v>
      </c>
      <c r="B30" s="25">
        <v>1.33</v>
      </c>
      <c r="C30" s="10">
        <f>B30/D15</f>
        <v>0.59111111111111114</v>
      </c>
      <c r="D30" s="10">
        <f>-1.5 +G15*(1/C30)^0.54</f>
        <v>0.37266772161753625</v>
      </c>
      <c r="E30" s="10">
        <f>D30*D15</f>
        <v>0.83850237363945657</v>
      </c>
      <c r="F30" s="12">
        <f>10*E30</f>
        <v>8.3850237363945652</v>
      </c>
      <c r="G30" s="10">
        <f>3*H45</f>
        <v>10.5</v>
      </c>
      <c r="H30" s="3">
        <f>IF(F30&gt;=G30,F30,G30)</f>
        <v>10.5</v>
      </c>
      <c r="I30" s="12">
        <f>H46*H45+(H46-1)*H47+2*(H30/3+2*E15+2*H48)</f>
        <v>25.64</v>
      </c>
      <c r="J30" s="91">
        <f>(E30+F15)/B30</f>
        <v>2.1342123110071101</v>
      </c>
    </row>
    <row r="31" spans="1:12" ht="13.5" thickBot="1">
      <c r="A31" s="79" t="s">
        <v>18</v>
      </c>
      <c r="B31" s="75">
        <v>1.92</v>
      </c>
      <c r="C31" s="69">
        <f>B31/D15</f>
        <v>0.85333333333333328</v>
      </c>
      <c r="D31" s="69">
        <f>-1.5 +G15*(1/C31)^0.54</f>
        <v>3.588234225944964E-2</v>
      </c>
      <c r="E31" s="69">
        <f>D31*D15</f>
        <v>8.073527008376169E-2</v>
      </c>
      <c r="F31" s="13">
        <f>10*E31</f>
        <v>0.8073527008376169</v>
      </c>
      <c r="G31" s="69">
        <f>3*H45</f>
        <v>10.5</v>
      </c>
      <c r="H31" s="13">
        <f>IF(F31&gt;=G31,F31,G31)</f>
        <v>10.5</v>
      </c>
      <c r="I31" s="13">
        <f>H46*H45+(H46-1)*H47+2*(H31/3+2*E15+2*H48)</f>
        <v>25.64</v>
      </c>
      <c r="J31" s="92">
        <f>(E31+F15)/B31</f>
        <v>1.0837162865019594</v>
      </c>
    </row>
    <row r="32" spans="1:12" ht="13.5" thickTop="1">
      <c r="A32" s="8"/>
      <c r="C32" s="8"/>
      <c r="D32" s="8"/>
      <c r="E32" s="10"/>
      <c r="F32" s="12"/>
      <c r="G32" s="10"/>
    </row>
    <row r="33" spans="1:15">
      <c r="A33" s="57" t="s">
        <v>63</v>
      </c>
      <c r="B33" s="1"/>
      <c r="C33" s="58"/>
      <c r="D33" s="58"/>
      <c r="E33" s="10"/>
      <c r="F33" s="12"/>
      <c r="G33" s="87" t="s">
        <v>80</v>
      </c>
    </row>
    <row r="34" spans="1:15">
      <c r="A34" s="22" t="s">
        <v>40</v>
      </c>
      <c r="B34" t="s">
        <v>41</v>
      </c>
      <c r="C34" s="8"/>
      <c r="D34" s="8"/>
      <c r="G34" s="89" t="s">
        <v>81</v>
      </c>
      <c r="H34" s="90"/>
      <c r="I34" s="23"/>
      <c r="J34" s="44"/>
      <c r="K34" s="44"/>
      <c r="L34" s="44"/>
      <c r="M34" s="8" t="s">
        <v>55</v>
      </c>
      <c r="N34" s="23"/>
      <c r="O34" s="44"/>
    </row>
    <row r="35" spans="1:15">
      <c r="A35" s="22"/>
      <c r="C35" s="8"/>
      <c r="D35" s="8"/>
      <c r="E35" s="10"/>
      <c r="G35" s="90" t="s">
        <v>82</v>
      </c>
      <c r="H35" s="90"/>
      <c r="K35" s="44"/>
      <c r="L35" s="44"/>
      <c r="M35" s="8"/>
      <c r="N35" s="23"/>
      <c r="O35" s="44"/>
    </row>
    <row r="36" spans="1:15">
      <c r="A36" s="57" t="s">
        <v>43</v>
      </c>
      <c r="B36" s="1" t="s">
        <v>62</v>
      </c>
      <c r="C36" s="57"/>
      <c r="D36" s="22"/>
      <c r="E36" s="10"/>
      <c r="G36" s="89" t="s">
        <v>85</v>
      </c>
      <c r="H36" s="90"/>
    </row>
    <row r="37" spans="1:15">
      <c r="A37" s="22" t="s">
        <v>59</v>
      </c>
      <c r="B37" s="8"/>
      <c r="C37" s="22"/>
      <c r="D37" s="22"/>
      <c r="E37" s="10"/>
      <c r="G37" s="89" t="s">
        <v>83</v>
      </c>
      <c r="H37" s="90"/>
      <c r="L37" t="s">
        <v>21</v>
      </c>
    </row>
    <row r="38" spans="1:15">
      <c r="A38" s="43" t="s">
        <v>44</v>
      </c>
      <c r="C38" s="22"/>
      <c r="D38" s="22"/>
      <c r="E38" s="10"/>
      <c r="F38" s="10"/>
      <c r="G38" s="10" t="s">
        <v>93</v>
      </c>
      <c r="J38" t="s">
        <v>21</v>
      </c>
    </row>
    <row r="39" spans="1:15">
      <c r="A39" s="22" t="s">
        <v>53</v>
      </c>
      <c r="C39" s="8"/>
      <c r="D39" s="8"/>
      <c r="E39" s="10"/>
      <c r="F39" s="12"/>
      <c r="G39" s="10"/>
    </row>
    <row r="40" spans="1:15">
      <c r="A40" s="8" t="s">
        <v>54</v>
      </c>
      <c r="C40" s="8"/>
      <c r="D40" s="8"/>
      <c r="E40" s="10"/>
      <c r="F40" s="10"/>
      <c r="G40" s="10"/>
      <c r="K40" s="88" t="s">
        <v>21</v>
      </c>
      <c r="L40" s="44"/>
    </row>
    <row r="41" spans="1:15">
      <c r="A41" s="42" t="s">
        <v>58</v>
      </c>
      <c r="E41" s="8"/>
      <c r="F41" s="8"/>
      <c r="H41" s="8"/>
      <c r="I41" s="10"/>
      <c r="K41" s="8"/>
      <c r="L41" s="8"/>
    </row>
    <row r="42" spans="1:15" ht="14.25">
      <c r="A42" s="1" t="s">
        <v>78</v>
      </c>
      <c r="B42" s="1"/>
      <c r="C42" s="1"/>
      <c r="D42" s="1"/>
      <c r="I42" t="s">
        <v>21</v>
      </c>
      <c r="J42" s="2"/>
      <c r="K42" s="8"/>
    </row>
    <row r="43" spans="1:15" ht="15.75">
      <c r="A43" t="s">
        <v>65</v>
      </c>
      <c r="C43" s="10" t="s">
        <v>86</v>
      </c>
      <c r="J43" s="2"/>
      <c r="K43" s="8"/>
    </row>
    <row r="44" spans="1:15" ht="13.5" thickBot="1">
      <c r="A44" t="s">
        <v>69</v>
      </c>
      <c r="H44" s="2"/>
      <c r="I44" s="3"/>
      <c r="J44" s="2"/>
    </row>
    <row r="45" spans="1:15" ht="14.25" thickTop="1" thickBot="1">
      <c r="A45" t="s">
        <v>45</v>
      </c>
      <c r="B45" t="s">
        <v>46</v>
      </c>
      <c r="G45" s="9" t="s">
        <v>49</v>
      </c>
      <c r="H45" s="65">
        <v>3.5</v>
      </c>
    </row>
    <row r="46" spans="1:15" ht="14.25" thickTop="1" thickBot="1">
      <c r="B46" t="s">
        <v>47</v>
      </c>
      <c r="F46" s="2"/>
      <c r="G46" s="9" t="s">
        <v>50</v>
      </c>
      <c r="H46" s="64">
        <v>2</v>
      </c>
      <c r="I46" s="3"/>
      <c r="K46" s="8"/>
    </row>
    <row r="47" spans="1:15" ht="14.25" thickTop="1" thickBot="1">
      <c r="B47" t="s">
        <v>48</v>
      </c>
      <c r="F47" s="2"/>
      <c r="G47" s="9" t="s">
        <v>51</v>
      </c>
      <c r="H47" s="64">
        <v>3</v>
      </c>
      <c r="I47" s="74"/>
      <c r="J47" s="8"/>
      <c r="K47" s="8"/>
    </row>
    <row r="48" spans="1:15" ht="14.25" thickTop="1" thickBot="1">
      <c r="B48" t="s">
        <v>66</v>
      </c>
      <c r="G48" s="81" t="s">
        <v>75</v>
      </c>
      <c r="H48" s="80">
        <v>0</v>
      </c>
      <c r="I48" s="12"/>
      <c r="J48" s="8"/>
      <c r="K48" s="8"/>
    </row>
    <row r="49" spans="1:11" ht="16.5" thickTop="1">
      <c r="A49" s="23"/>
      <c r="B49" s="44" t="s">
        <v>67</v>
      </c>
      <c r="C49" s="44"/>
      <c r="D49" s="44"/>
      <c r="E49" s="8"/>
      <c r="F49" s="23"/>
      <c r="G49" s="44"/>
    </row>
    <row r="50" spans="1:11">
      <c r="A50" s="31"/>
      <c r="B50" s="59" t="s">
        <v>76</v>
      </c>
      <c r="C50" s="30"/>
      <c r="D50" s="30"/>
      <c r="E50" s="45"/>
      <c r="F50" s="30"/>
      <c r="G50" s="30"/>
      <c r="K50" t="s">
        <v>21</v>
      </c>
    </row>
    <row r="51" spans="1:11">
      <c r="A51" s="52"/>
      <c r="B51" s="53"/>
      <c r="C51" s="30"/>
      <c r="D51" s="30"/>
      <c r="E51" s="45"/>
      <c r="F51" s="30"/>
      <c r="G51" s="30"/>
      <c r="H51" s="44"/>
      <c r="I51" s="44"/>
      <c r="J51" s="5"/>
    </row>
    <row r="52" spans="1:11">
      <c r="A52" s="60"/>
      <c r="B52" s="61"/>
      <c r="C52" s="35"/>
      <c r="D52" s="35"/>
      <c r="E52" s="51"/>
      <c r="F52" s="37"/>
      <c r="G52" s="37"/>
      <c r="H52" s="33"/>
      <c r="I52" s="48"/>
      <c r="J52" s="14"/>
      <c r="K52" s="15"/>
    </row>
    <row r="53" spans="1:11">
      <c r="A53" s="54" t="s">
        <v>21</v>
      </c>
      <c r="B53" s="24"/>
      <c r="C53" s="35"/>
      <c r="D53" s="35"/>
      <c r="E53" s="51"/>
      <c r="F53" s="37"/>
      <c r="G53" s="26"/>
      <c r="H53" s="36"/>
      <c r="I53" s="47"/>
      <c r="J53" s="14"/>
      <c r="K53" s="16"/>
    </row>
    <row r="54" spans="1:11">
      <c r="B54" s="56"/>
      <c r="C54" s="62"/>
      <c r="D54" s="5"/>
      <c r="E54" s="5"/>
      <c r="F54" s="4"/>
      <c r="G54" s="4"/>
      <c r="H54" s="37"/>
      <c r="I54" s="47"/>
      <c r="J54" s="14"/>
      <c r="K54" s="16"/>
    </row>
    <row r="55" spans="1:11">
      <c r="B55" s="62"/>
      <c r="C55" s="62"/>
      <c r="D55" s="5"/>
      <c r="E55" s="5"/>
      <c r="F55" s="20"/>
      <c r="G55" s="5"/>
      <c r="H55" s="50"/>
      <c r="I55" s="49"/>
      <c r="J55" s="14"/>
      <c r="K55" s="17"/>
    </row>
    <row r="56" spans="1:11">
      <c r="B56" s="5"/>
      <c r="C56" s="62"/>
      <c r="D56" s="5"/>
      <c r="E56" s="5"/>
      <c r="F56" s="4"/>
      <c r="G56" s="5"/>
      <c r="J56" s="14"/>
      <c r="K56" s="17"/>
    </row>
    <row r="57" spans="1:11">
      <c r="F57" s="20"/>
      <c r="J57" s="14"/>
      <c r="K57" s="17"/>
    </row>
    <row r="58" spans="1:11">
      <c r="D58" s="1"/>
      <c r="H58" s="5"/>
      <c r="I58" s="5"/>
      <c r="J58" s="14"/>
      <c r="K58" s="17"/>
    </row>
    <row r="59" spans="1:11">
      <c r="A59" s="1"/>
    </row>
    <row r="60" spans="1:11">
      <c r="I60" s="8"/>
    </row>
    <row r="61" spans="1:11">
      <c r="A61" s="23"/>
      <c r="B61" s="44"/>
      <c r="C61" s="44"/>
      <c r="D61" s="44"/>
      <c r="E61" s="8"/>
      <c r="F61" s="23"/>
      <c r="G61" s="44"/>
    </row>
    <row r="62" spans="1:11">
      <c r="A62" s="30"/>
      <c r="B62" s="29"/>
      <c r="C62" s="30"/>
      <c r="D62" s="30"/>
      <c r="E62" s="45"/>
      <c r="F62" s="30"/>
      <c r="G62" s="30"/>
    </row>
    <row r="63" spans="1:11">
      <c r="A63" s="30"/>
      <c r="B63" s="29"/>
      <c r="C63" s="30"/>
      <c r="D63" s="30"/>
      <c r="E63" s="45"/>
      <c r="F63" s="30"/>
      <c r="G63" s="30"/>
      <c r="H63" s="44"/>
      <c r="I63" s="44"/>
    </row>
    <row r="64" spans="1:11">
      <c r="A64" s="32"/>
      <c r="B64" s="29"/>
      <c r="C64" s="30"/>
      <c r="D64" s="30"/>
      <c r="E64" s="45"/>
      <c r="F64" s="32"/>
      <c r="G64" s="29"/>
      <c r="H64" s="30"/>
      <c r="I64" s="45"/>
    </row>
    <row r="65" spans="1:10">
      <c r="A65" s="32" t="s">
        <v>21</v>
      </c>
      <c r="B65" s="29"/>
      <c r="C65" s="32"/>
      <c r="D65" s="32"/>
      <c r="E65" s="47"/>
      <c r="F65" s="32"/>
      <c r="G65" s="32"/>
      <c r="H65" s="30"/>
      <c r="I65" s="45"/>
    </row>
    <row r="66" spans="1:10">
      <c r="A66" s="37"/>
      <c r="B66" s="29"/>
      <c r="C66" s="33"/>
      <c r="D66" s="33"/>
      <c r="E66" s="47"/>
      <c r="F66" s="37"/>
      <c r="G66" s="34"/>
      <c r="H66" s="30"/>
      <c r="I66" s="45"/>
      <c r="J66" s="8"/>
    </row>
    <row r="67" spans="1:10">
      <c r="A67" s="37"/>
      <c r="B67" s="63"/>
      <c r="C67" s="35"/>
      <c r="D67" s="35"/>
      <c r="E67" s="46"/>
      <c r="F67" s="37"/>
      <c r="G67" s="36"/>
      <c r="H67" s="32"/>
      <c r="I67" s="47"/>
    </row>
    <row r="68" spans="1:10">
      <c r="A68" s="37"/>
      <c r="B68" s="29"/>
      <c r="C68" s="35"/>
      <c r="D68" s="35"/>
      <c r="E68" s="46"/>
      <c r="F68" s="37"/>
      <c r="G68" s="37"/>
      <c r="H68" s="33"/>
      <c r="I68" s="24"/>
    </row>
    <row r="69" spans="1:10">
      <c r="A69" s="37"/>
      <c r="B69" s="24"/>
      <c r="C69" s="35"/>
      <c r="D69" s="35"/>
      <c r="E69" s="46"/>
      <c r="F69" s="37"/>
      <c r="G69" s="26"/>
      <c r="H69" s="36"/>
      <c r="I69" s="47"/>
    </row>
    <row r="70" spans="1:10">
      <c r="A70" s="17"/>
      <c r="B70" s="8"/>
      <c r="C70" s="18"/>
      <c r="D70" s="18"/>
      <c r="E70" s="27"/>
      <c r="F70" s="17"/>
      <c r="G70" s="23"/>
      <c r="H70" s="37"/>
      <c r="I70" s="47"/>
    </row>
    <row r="71" spans="1:10">
      <c r="C71" s="5"/>
      <c r="D71" s="5"/>
      <c r="E71" s="5"/>
      <c r="F71" s="4"/>
      <c r="G71" s="4"/>
      <c r="H71" s="50"/>
      <c r="I71" s="49"/>
    </row>
    <row r="72" spans="1:10">
      <c r="B72" s="5"/>
      <c r="C72" s="5"/>
      <c r="D72" s="5"/>
      <c r="E72" s="5"/>
      <c r="F72" s="20"/>
      <c r="G72" s="5"/>
      <c r="H72" s="19"/>
      <c r="I72" s="28"/>
    </row>
    <row r="73" spans="1:10">
      <c r="B73" s="5"/>
      <c r="C73" s="5"/>
      <c r="D73" s="5"/>
      <c r="E73" s="5"/>
      <c r="F73" s="4"/>
      <c r="G73" s="5"/>
    </row>
    <row r="74" spans="1:10">
      <c r="F74" s="20"/>
    </row>
    <row r="75" spans="1:10">
      <c r="H75" s="5"/>
      <c r="I75" s="5"/>
    </row>
  </sheetData>
  <sheetProtection sheet="1" objects="1" scenarios="1"/>
  <protectedRanges>
    <protectedRange sqref="A15:F15" name="Range1"/>
    <protectedRange sqref="H45:H48" name="Range2"/>
  </protectedRanges>
  <phoneticPr fontId="2" type="noConversion"/>
  <printOptions horizontalCentered="1" gridLines="1"/>
  <pageMargins left="0.5" right="0.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zoomScale="50" workbookViewId="0">
      <selection activeCell="G1" sqref="G1"/>
    </sheetView>
  </sheetViews>
  <sheetFormatPr defaultRowHeight="12.75"/>
  <sheetData/>
  <phoneticPr fontId="2" type="noConversion"/>
  <printOptions horizontalCentered="1" verticalCentered="1"/>
  <pageMargins left="0.25" right="0.25" top="0.25" bottom="0.25" header="0.5" footer="0.5"/>
  <pageSetup paperSize="17" orientation="landscape" r:id="rId1"/>
  <headerFooter alignWithMargins="0"/>
  <legacyDrawing r:id="rId2"/>
  <oleObjects>
    <oleObject progId="MSPhotoEd.3" shapeId="1025" r:id="rId3"/>
    <oleObject progId="MSPhotoEd.3" shapeId="1026" r:id="rId4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COMPUTATIONS</vt:lpstr>
      <vt:lpstr>FIGURES</vt:lpstr>
      <vt:lpstr>COMPUTATIONS!Print_Area</vt:lpstr>
    </vt:vector>
  </TitlesOfParts>
  <Company>MDOT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ha9999z</dc:creator>
  <cp:lastModifiedBy>sdavis6</cp:lastModifiedBy>
  <cp:lastPrinted>2005-03-22T19:29:59Z</cp:lastPrinted>
  <dcterms:created xsi:type="dcterms:W3CDTF">2004-06-25T13:26:06Z</dcterms:created>
  <dcterms:modified xsi:type="dcterms:W3CDTF">2014-07-28T18:55:58Z</dcterms:modified>
</cp:coreProperties>
</file>